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F2F9F395-0F35-4F02-9E19-18A060FE98AF}" xr6:coauthVersionLast="47" xr6:coauthVersionMax="47" xr10:uidLastSave="{00000000-0000-0000-0000-000000000000}"/>
  <bookViews>
    <workbookView xWindow="-120" yWindow="-120" windowWidth="29040" windowHeight="15840" xr2:uid="{06C23D28-704E-498A-ADA4-90CD0A866D7C}"/>
  </bookViews>
  <sheets>
    <sheet name="04,08,2022 M.KARTAL YOL RAPORU" sheetId="1" r:id="rId1"/>
  </sheets>
  <definedNames>
    <definedName name="_xlnm.Print_Area" localSheetId="0">'04,08,2022 M.KARTAL YOL RAPORU'!$A$1:$L$44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K10" i="1"/>
  <c r="G10" i="1"/>
  <c r="G9" i="1"/>
  <c r="K9" i="1" s="1"/>
  <c r="G8" i="1"/>
  <c r="K8" i="1" s="1"/>
  <c r="G7" i="1"/>
  <c r="K7" i="1" s="1"/>
  <c r="K6" i="1"/>
  <c r="G6" i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<sst xmlns="http://schemas.openxmlformats.org/spreadsheetml/2006/main" count="59" uniqueCount="46">
  <si>
    <t>SEFER RAPORU</t>
  </si>
  <si>
    <t>GİDEN:</t>
  </si>
  <si>
    <t>MUSTAFA KARTAL</t>
  </si>
  <si>
    <t>SEFER:</t>
  </si>
  <si>
    <t xml:space="preserve">ERZİNCAN 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</si>
  <si>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</si>
  <si>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</si>
  <si>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</si>
  <si>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</si>
  <si>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</si>
  <si>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</si>
  <si>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</si>
  <si>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</si>
  <si>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</si>
  <si>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</si>
  <si>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</si>
  <si>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</si>
  <si>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</si>
  <si>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İKİZLER DEMİR</t>
  </si>
  <si>
    <t>04,08,2022</t>
  </si>
  <si>
    <t xml:space="preserve">ÖZEN METAL </t>
  </si>
  <si>
    <t xml:space="preserve">ÖGENLER METAL </t>
  </si>
  <si>
    <t>BEŞİKTAŞLAR</t>
  </si>
  <si>
    <t xml:space="preserve">FİKRİ TUNCAY </t>
  </si>
  <si>
    <t>GÜVEN TİCARET</t>
  </si>
  <si>
    <t>CİHAN CAN SUŞEHRİ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</si>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</sst>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5CFD4-8B23-48EE-9C28-2F717B5FBB5D}">
  <dimension ref="A1:X44"/>
  <sheetViews>
    <sheetView tabSelected="1" view="pageBreakPreview" zoomScaleNormal="100" zoomScaleSheetLayoutView="100" workbookViewId="0">
      <selection activeCell="E27" sqref="E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8" t="s">
        <v>19</v>
      </c>
      <c r="D5" s="19"/>
      <c r="E5" s="20">
        <v>5810</v>
      </c>
      <c r="F5" s="2"/>
      <c r="G5" s="21" t="str">
        <f t="shared" ref="G5:G6" si="0">IF(A5="","",(A5))</f>
        <v>İKİZLER DEMİR</v>
      </c>
      <c r="H5" s="20">
        <v>5810</v>
      </c>
      <c r="I5" s="20"/>
      <c r="J5" s="20"/>
      <c r="K5" s="20">
        <f>IF(G5="","",SUM(E5-H5-I5-J5))</f>
        <v>0</v>
      </c>
      <c r="L5" s="1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 t="s">
        <v>20</v>
      </c>
      <c r="B6" s="17"/>
      <c r="C6" s="18" t="s">
        <v>19</v>
      </c>
      <c r="D6" s="19"/>
      <c r="E6" s="20">
        <v>990</v>
      </c>
      <c r="F6" s="2"/>
      <c r="G6" s="21" t="str">
        <f t="shared" si="0"/>
        <v xml:space="preserve">ÖZEN METAL </v>
      </c>
      <c r="H6" s="20">
        <v>990</v>
      </c>
      <c r="I6" s="20"/>
      <c r="J6" s="20"/>
      <c r="K6" s="20">
        <f t="shared" ref="K6:K19" si="1">IF(G6="","",SUM(E6-H6-I6-J6))</f>
        <v>0</v>
      </c>
      <c r="L6" s="19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 t="s">
        <v>21</v>
      </c>
      <c r="B7" s="17"/>
      <c r="C7" s="18" t="s">
        <v>19</v>
      </c>
      <c r="D7" s="19"/>
      <c r="E7" s="20">
        <v>1560</v>
      </c>
      <c r="F7" s="2"/>
      <c r="G7" s="21" t="str">
        <f>IF(A7="","",(A7))</f>
        <v xml:space="preserve">ÖGENLER METAL </v>
      </c>
      <c r="H7" s="20">
        <v>1560</v>
      </c>
      <c r="I7" s="20"/>
      <c r="J7" s="20"/>
      <c r="K7" s="20">
        <f t="shared" si="1"/>
        <v>0</v>
      </c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 t="s">
        <v>22</v>
      </c>
      <c r="B8" s="17"/>
      <c r="C8" s="18" t="s">
        <v>19</v>
      </c>
      <c r="D8" s="19"/>
      <c r="E8" s="20">
        <v>2100</v>
      </c>
      <c r="F8" s="2"/>
      <c r="G8" s="21" t="str">
        <f t="shared" ref="G8:G19" si="2">IF(A8="","",(A8))</f>
        <v>BEŞİKTAŞLAR</v>
      </c>
      <c r="H8" s="20">
        <v>2100</v>
      </c>
      <c r="I8" s="20"/>
      <c r="J8" s="20"/>
      <c r="K8" s="20">
        <f t="shared" si="1"/>
        <v>0</v>
      </c>
      <c r="L8" s="1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 t="s">
        <v>23</v>
      </c>
      <c r="B9" s="17"/>
      <c r="C9" s="18" t="s">
        <v>19</v>
      </c>
      <c r="D9" s="19"/>
      <c r="E9" s="20">
        <v>8419</v>
      </c>
      <c r="F9" s="2"/>
      <c r="G9" s="21" t="str">
        <f t="shared" si="2"/>
        <v xml:space="preserve">FİKRİ TUNCAY </v>
      </c>
      <c r="H9" s="20">
        <v>8400</v>
      </c>
      <c r="I9" s="20"/>
      <c r="J9" s="20"/>
      <c r="K9" s="20">
        <f t="shared" si="1"/>
        <v>19</v>
      </c>
      <c r="L9" s="1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 t="s">
        <v>24</v>
      </c>
      <c r="B10" s="17"/>
      <c r="C10" s="18" t="s">
        <v>19</v>
      </c>
      <c r="D10" s="19"/>
      <c r="E10" s="20">
        <v>19540</v>
      </c>
      <c r="F10" s="2"/>
      <c r="G10" s="21" t="str">
        <f t="shared" si="2"/>
        <v>GÜVEN TİCARET</v>
      </c>
      <c r="H10" s="20">
        <v>9550</v>
      </c>
      <c r="I10" s="20"/>
      <c r="J10" s="20"/>
      <c r="K10" s="20">
        <f t="shared" si="1"/>
        <v>9990</v>
      </c>
      <c r="L10" s="1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 t="s">
        <v>25</v>
      </c>
      <c r="B11" s="17"/>
      <c r="C11" s="18" t="s">
        <v>19</v>
      </c>
      <c r="D11" s="19"/>
      <c r="E11" s="20">
        <v>21840</v>
      </c>
      <c r="F11" s="2"/>
      <c r="G11" s="21" t="str">
        <f t="shared" si="2"/>
        <v>CİHAN CAN SUŞEHRİ</v>
      </c>
      <c r="H11" s="20"/>
      <c r="I11" s="20">
        <v>21800</v>
      </c>
      <c r="J11" s="20"/>
      <c r="K11" s="20">
        <f t="shared" si="1"/>
        <v>40</v>
      </c>
      <c r="L11" s="1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/>
      <c r="B12" s="17"/>
      <c r="C12" s="18"/>
      <c r="D12" s="19"/>
      <c r="E12" s="20"/>
      <c r="F12" s="2"/>
      <c r="G12" s="21" t="str">
        <f t="shared" si="2"/>
        <v/>
      </c>
      <c r="H12" s="20"/>
      <c r="I12" s="20"/>
      <c r="J12" s="20"/>
      <c r="K12" s="20" t="str">
        <f t="shared" si="1"/>
        <v/>
      </c>
      <c r="L12" s="1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18"/>
      <c r="D13" s="19"/>
      <c r="E13" s="20"/>
      <c r="F13" s="2"/>
      <c r="G13" s="21" t="str">
        <f t="shared" si="2"/>
        <v/>
      </c>
      <c r="H13" s="20"/>
      <c r="I13" s="20"/>
      <c r="J13" s="20"/>
      <c r="K13" s="20" t="str">
        <f t="shared" si="1"/>
        <v/>
      </c>
      <c r="L13" s="1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18"/>
      <c r="D14" s="19"/>
      <c r="E14" s="20"/>
      <c r="F14" s="2"/>
      <c r="G14" s="21" t="str">
        <f t="shared" si="2"/>
        <v/>
      </c>
      <c r="H14" s="20"/>
      <c r="I14" s="20"/>
      <c r="J14" s="20"/>
      <c r="K14" s="20" t="str">
        <f t="shared" si="1"/>
        <v/>
      </c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18"/>
      <c r="D15" s="19"/>
      <c r="E15" s="20"/>
      <c r="F15" s="2"/>
      <c r="G15" s="21" t="str">
        <f t="shared" si="2"/>
        <v/>
      </c>
      <c r="H15" s="20"/>
      <c r="I15" s="20"/>
      <c r="J15" s="20"/>
      <c r="K15" s="20" t="str">
        <f t="shared" si="1"/>
        <v/>
      </c>
      <c r="L15" s="1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18"/>
      <c r="D16" s="19"/>
      <c r="E16" s="20"/>
      <c r="F16" s="2"/>
      <c r="G16" s="21" t="str">
        <f t="shared" si="2"/>
        <v/>
      </c>
      <c r="H16" s="20"/>
      <c r="I16" s="20"/>
      <c r="J16" s="20"/>
      <c r="K16" s="20" t="str">
        <f t="shared" si="1"/>
        <v/>
      </c>
      <c r="L16" s="19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18"/>
      <c r="D17" s="19"/>
      <c r="E17" s="20"/>
      <c r="F17" s="2"/>
      <c r="G17" s="21" t="str">
        <f t="shared" si="2"/>
        <v/>
      </c>
      <c r="H17" s="20"/>
      <c r="I17" s="20"/>
      <c r="J17" s="20"/>
      <c r="K17" s="20" t="str">
        <f t="shared" si="1"/>
        <v/>
      </c>
      <c r="L17" s="1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18"/>
      <c r="D18" s="19"/>
      <c r="E18" s="20"/>
      <c r="F18" s="2"/>
      <c r="G18" s="21" t="str">
        <f t="shared" si="2"/>
        <v/>
      </c>
      <c r="H18" s="20"/>
      <c r="I18" s="20"/>
      <c r="J18" s="20"/>
      <c r="K18" s="20" t="str">
        <f t="shared" si="1"/>
        <v/>
      </c>
      <c r="L18" s="1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18"/>
      <c r="D19" s="19"/>
      <c r="E19" s="20"/>
      <c r="F19" s="2"/>
      <c r="G19" s="21" t="str">
        <f t="shared" si="2"/>
        <v/>
      </c>
      <c r="H19" s="20"/>
      <c r="I19" s="20"/>
      <c r="J19" s="20"/>
      <c r="K19" s="20" t="str">
        <f t="shared" si="1"/>
        <v/>
      </c>
      <c r="L19" s="1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18"/>
      <c r="D20" s="19"/>
      <c r="E20" s="19"/>
      <c r="F20" s="2"/>
      <c r="G20" s="23" t="s">
        <v>26</v>
      </c>
      <c r="H20" s="24">
        <v>2000</v>
      </c>
      <c r="I20" s="20"/>
      <c r="J20" s="20"/>
      <c r="K20" s="20"/>
      <c r="L20" s="1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9"/>
      <c r="D21" s="19"/>
      <c r="E21" s="19"/>
      <c r="F21" s="2"/>
      <c r="G21" s="21"/>
      <c r="H21" s="20"/>
      <c r="I21" s="20"/>
      <c r="J21" s="20"/>
      <c r="K21" s="20"/>
      <c r="L21" s="1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27</v>
      </c>
      <c r="B22" s="25"/>
      <c r="C22" s="25"/>
      <c r="D22" s="25"/>
      <c r="E22" s="26">
        <f>SUM(E5:E21)</f>
        <v>60259</v>
      </c>
      <c r="F22" s="2"/>
      <c r="G22" s="27" t="s">
        <v>27</v>
      </c>
      <c r="H22" s="26">
        <f>SUM(H5:H21)</f>
        <v>30410</v>
      </c>
      <c r="I22" s="26">
        <f>SUM(I5:I21)</f>
        <v>21800</v>
      </c>
      <c r="J22" s="26">
        <f>SUM(J5:J21)</f>
        <v>0</v>
      </c>
      <c r="K22" s="26">
        <f>SUM(K5:K21)</f>
        <v>10049</v>
      </c>
      <c r="L22" s="1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28</v>
      </c>
      <c r="D24" s="28" t="s">
        <v>29</v>
      </c>
      <c r="E24" s="28" t="s">
        <v>30</v>
      </c>
      <c r="F24" s="2"/>
      <c r="G24" s="9" t="s">
        <v>31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32</v>
      </c>
      <c r="B25" s="29"/>
      <c r="C25" s="30">
        <v>229647</v>
      </c>
      <c r="D25" s="30">
        <v>231187</v>
      </c>
      <c r="E25" s="31">
        <f>IF(C25="","",SUM(D25-C25))</f>
        <v>1540</v>
      </c>
      <c r="F25" s="2"/>
      <c r="G25" s="13" t="s">
        <v>12</v>
      </c>
      <c r="H25" s="13" t="s">
        <v>13</v>
      </c>
      <c r="I25" s="13" t="s">
        <v>33</v>
      </c>
      <c r="J25" s="13"/>
      <c r="K25" s="13" t="s">
        <v>34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35</v>
      </c>
      <c r="B26" s="29"/>
      <c r="C26" s="32">
        <v>3950</v>
      </c>
      <c r="D26" s="33"/>
      <c r="E26" s="32">
        <f>IF(C26="","",SUM(C26/E25))</f>
        <v>2.5649350649350651</v>
      </c>
      <c r="F26" s="2"/>
      <c r="G26" s="19" t="s">
        <v>36</v>
      </c>
      <c r="H26" s="20">
        <v>3670</v>
      </c>
      <c r="I26" s="20"/>
      <c r="J26" s="20"/>
      <c r="K26" s="2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37</v>
      </c>
      <c r="B27" s="29"/>
      <c r="C27" s="32">
        <f>IF(H33="","",(H33))</f>
        <v>4110</v>
      </c>
      <c r="D27" s="33"/>
      <c r="E27" s="34">
        <f>SUM(C27/E22)</f>
        <v>6.8205579249572684E-2</v>
      </c>
      <c r="F27" s="2"/>
      <c r="G27" s="19" t="s">
        <v>38</v>
      </c>
      <c r="H27" s="20">
        <v>190</v>
      </c>
      <c r="I27" s="20"/>
      <c r="J27" s="20"/>
      <c r="K27" s="2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2"/>
      <c r="F28" s="2"/>
      <c r="G28" s="19" t="s">
        <v>39</v>
      </c>
      <c r="H28" s="20">
        <v>250</v>
      </c>
      <c r="I28" s="20"/>
      <c r="J28" s="20"/>
      <c r="K28" s="2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5" t="s">
        <v>40</v>
      </c>
      <c r="B29" s="36"/>
      <c r="C29" s="37"/>
      <c r="D29" s="2"/>
      <c r="E29" s="2"/>
      <c r="F29" s="2"/>
      <c r="G29" s="19"/>
      <c r="H29" s="20"/>
      <c r="I29" s="20"/>
      <c r="J29" s="20"/>
      <c r="K29" s="2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8"/>
      <c r="B30" s="39"/>
      <c r="C30" s="20"/>
      <c r="D30" s="2"/>
      <c r="E30" s="2"/>
      <c r="F30" s="2"/>
      <c r="G30" s="19"/>
      <c r="H30" s="20"/>
      <c r="I30" s="20"/>
      <c r="J30" s="20"/>
      <c r="K30" s="2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8"/>
      <c r="B31" s="39"/>
      <c r="C31" s="20"/>
      <c r="D31" s="2"/>
      <c r="E31" s="2"/>
      <c r="F31" s="2"/>
      <c r="G31" s="19"/>
      <c r="H31" s="20"/>
      <c r="I31" s="20"/>
      <c r="J31" s="20"/>
      <c r="K31" s="2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8"/>
      <c r="B32" s="39"/>
      <c r="C32" s="20"/>
      <c r="D32" s="2"/>
      <c r="E32" s="2"/>
      <c r="F32" s="2"/>
      <c r="G32" s="19"/>
      <c r="H32" s="20"/>
      <c r="I32" s="20"/>
      <c r="J32" s="20"/>
      <c r="K32" s="2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8"/>
      <c r="B33" s="39"/>
      <c r="C33" s="20"/>
      <c r="D33" s="2"/>
      <c r="E33" s="2"/>
      <c r="F33" s="2"/>
      <c r="G33" s="27" t="s">
        <v>27</v>
      </c>
      <c r="H33" s="26">
        <f>IF(H22="","",SUM(H26:H32))</f>
        <v>4110</v>
      </c>
      <c r="I33" s="40"/>
      <c r="J33" s="40"/>
      <c r="K33" s="4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1" t="s">
        <v>27</v>
      </c>
      <c r="B34" s="42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3"/>
      <c r="D35" s="2"/>
      <c r="E35" s="2"/>
      <c r="F35" s="2"/>
      <c r="G35" s="2"/>
      <c r="H35" s="4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5" t="s">
        <v>41</v>
      </c>
      <c r="B36" s="45"/>
      <c r="C36" s="24">
        <f>SUM(H36+C34)</f>
        <v>26300</v>
      </c>
      <c r="D36" s="2"/>
      <c r="E36" s="2"/>
      <c r="F36" s="2"/>
      <c r="G36" s="46" t="s">
        <v>42</v>
      </c>
      <c r="H36" s="24">
        <f>IF(H33="","",SUM(H22-H33))</f>
        <v>26300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7" t="s">
        <v>2</v>
      </c>
      <c r="B38" s="47"/>
      <c r="C38" s="2"/>
      <c r="D38" s="2"/>
      <c r="E38" s="2"/>
      <c r="F38" s="2"/>
      <c r="G38" s="2"/>
      <c r="H38" s="2"/>
      <c r="I38" s="2"/>
      <c r="J38" s="2"/>
      <c r="K38" s="48" t="s">
        <v>43</v>
      </c>
      <c r="L38" s="4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8" t="s">
        <v>44</v>
      </c>
      <c r="B39" s="48"/>
      <c r="C39" s="2"/>
      <c r="D39" s="2"/>
      <c r="E39" s="2"/>
      <c r="F39" s="2"/>
      <c r="G39" s="2"/>
      <c r="H39" s="2"/>
      <c r="I39" s="2"/>
      <c r="J39" s="2"/>
      <c r="K39" s="48" t="s">
        <v>45</v>
      </c>
      <c r="L39" s="4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04,08,2022 M.KARTAL YOL RAPORU</vt:lpstr>
      <vt:lpstr>'04,08,2022 M.KARTAL YOL RAPORU'!Yazdırma_Alanı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2022-08-24T05:27:25Z</dcterms:created>
  <dcterms:modified xsi:type="dcterms:W3CDTF">2022-08-24T05:27:45Z</dcterms:modified>
</cp:coreProperties>
</file>